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<sst xmlns="http://schemas.openxmlformats.org/spreadsheetml/2006/main" count="52" uniqueCount="45">
  <si>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Kontingenter</t>
  </si>
  <si>
    <t>I alt</t>
  </si>
  <si>
    <t>INDTÆGTER</t>
  </si>
  <si>
    <t>UDGIFTER</t>
  </si>
  <si>
    <t>AKTIVER</t>
  </si>
  <si>
    <t>PASSIVER</t>
  </si>
  <si>
    <t>Birte Reifling - kasserer</t>
  </si>
  <si>
    <t>Renter</t>
  </si>
  <si>
    <t>Skodsborg Vikingelaug</t>
  </si>
  <si>
    <t>Budget</t>
  </si>
  <si>
    <t>Regnskab</t>
  </si>
  <si>
    <t>Resultatopgørelse</t>
  </si>
  <si>
    <t>Indmeldelsesindskud</t>
  </si>
  <si>
    <t>Husleje</t>
  </si>
  <si>
    <t>Anskaffelser og vedligehold</t>
  </si>
  <si>
    <t>Rengøring</t>
  </si>
  <si>
    <t>Rengøringsartikler</t>
  </si>
  <si>
    <t>Bankgebyrer</t>
  </si>
  <si>
    <t>Forudbetalte kontingenter</t>
  </si>
  <si>
    <t>Nøgledeposita</t>
  </si>
  <si>
    <t>Skyldige omkostninger</t>
  </si>
  <si>
    <t>årets resultat</t>
  </si>
  <si>
    <t>Knud Riedel - formand</t>
  </si>
  <si>
    <t>Jeg har revideret ovenstående resultatopgørelse og konstateret, at alle bilag er tilstede.</t>
  </si>
  <si>
    <t>Danske Bank</t>
  </si>
  <si>
    <t xml:space="preserve">Egenkapital primo </t>
  </si>
  <si>
    <t xml:space="preserve">Egenkapital ultimo </t>
  </si>
  <si>
    <t>El og vand</t>
  </si>
  <si>
    <t xml:space="preserve">Det er min opfattelse, at de giver et retvisende billede af laugets aktiver &amp; passiver og finansielle </t>
  </si>
  <si>
    <t>_______________________</t>
  </si>
  <si>
    <t>BUDGETTERET</t>
  </si>
  <si>
    <t>OVERSKUD</t>
  </si>
  <si>
    <t xml:space="preserve">OVERSKUD </t>
  </si>
  <si>
    <t>stilling samt resultatet af laugets aktiviteter.</t>
  </si>
  <si>
    <t>Repr. &amp; delt. i VID-møde</t>
  </si>
  <si>
    <t>Medlemsaktiviteter</t>
  </si>
  <si>
    <t>Kontorhold</t>
  </si>
  <si>
    <t>revisor</t>
  </si>
  <si>
    <t xml:space="preserve">Anne Grete Swainson </t>
  </si>
  <si>
    <t>Bestyrelsesmøder</t>
  </si>
  <si>
    <t>"STRANDRENS"</t>
  </si>
  <si>
    <t>1.7.18-30.6.19</t>
  </si>
  <si>
    <t>1.7.2017 - 30.6.2018</t>
  </si>
  <si>
    <t>1.7.19-30.6.20</t>
  </si>
  <si>
    <t>30.9.18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</si>
</sst>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 * #,##0.0_ ;_ * \-#,##0.0_ ;_ * &quot;-&quot;??_ ;_ @_ "/>
    <numFmt numFmtId="183" formatCode="_ * #,##0_ ;_ * \-#,##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45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0" xfId="45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0" fillId="0" borderId="0" xfId="45" applyFont="1" applyAlignment="1">
      <alignment/>
    </xf>
    <xf numFmtId="177" fontId="3" fillId="0" borderId="0" xfId="45" applyFont="1" applyAlignment="1">
      <alignment/>
    </xf>
    <xf numFmtId="177" fontId="0" fillId="0" borderId="0" xfId="45" applyFont="1" applyAlignment="1">
      <alignment/>
    </xf>
    <xf numFmtId="43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177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177" fontId="0" fillId="0" borderId="0" xfId="45" applyFont="1" applyAlignment="1">
      <alignment/>
    </xf>
    <xf numFmtId="43" fontId="3" fillId="0" borderId="0" xfId="45" applyNumberFormat="1" applyFont="1" applyAlignment="1">
      <alignment/>
    </xf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45" applyNumberFormat="1" applyFont="1" applyAlignment="1">
      <alignment horizontal="center"/>
    </xf>
    <xf numFmtId="180" fontId="0" fillId="0" borderId="0" xfId="45" applyNumberFormat="1" applyFont="1" applyAlignment="1">
      <alignment horizontal="right"/>
    </xf>
    <xf numFmtId="180" fontId="0" fillId="0" borderId="0" xfId="45" applyNumberFormat="1" applyFont="1" applyAlignment="1">
      <alignment/>
    </xf>
    <xf numFmtId="180" fontId="3" fillId="0" borderId="0" xfId="45" applyNumberFormat="1" applyFont="1" applyAlignment="1">
      <alignment horizontal="center"/>
    </xf>
    <xf numFmtId="180" fontId="0" fillId="0" borderId="0" xfId="45" applyNumberFormat="1" applyFont="1" applyAlignment="1">
      <alignment/>
    </xf>
    <xf numFmtId="180" fontId="0" fillId="0" borderId="0" xfId="45" applyNumberFormat="1" applyFont="1" applyAlignment="1">
      <alignment/>
    </xf>
    <xf numFmtId="180" fontId="3" fillId="0" borderId="0" xfId="45" applyNumberFormat="1" applyFont="1" applyAlignment="1">
      <alignment/>
    </xf>
    <xf numFmtId="180" fontId="3" fillId="0" borderId="0" xfId="0" applyNumberFormat="1" applyFont="1" applyAlignment="1">
      <alignment/>
    </xf>
    <xf numFmtId="183" fontId="1" fillId="0" borderId="0" xfId="0" applyNumberFormat="1" applyFont="1" applyAlignment="1">
      <alignment horizontal="left"/>
    </xf>
    <xf numFmtId="180" fontId="1" fillId="0" borderId="0" xfId="45" applyNumberFormat="1" applyFont="1" applyAlignment="1">
      <alignment/>
    </xf>
    <xf numFmtId="180" fontId="3" fillId="0" borderId="0" xfId="45" applyNumberFormat="1" applyFont="1" applyAlignment="1">
      <alignment/>
    </xf>
    <xf numFmtId="3" fontId="0" fillId="0" borderId="0" xfId="0" applyNumberForma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0" fontId="3" fillId="0" borderId="0" xfId="45" applyNumberFormat="1" applyFont="1" applyAlignment="1" quotePrefix="1">
      <alignment horizontal="right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="115" zoomScaleNormal="115" zoomScalePageLayoutView="0" workbookViewId="0" topLeftCell="A24">
      <selection activeCell="J9" sqref="J9"/>
    </sheetView>
  </sheetViews>
  <sheetFormatPr defaultColWidth="9.140625" defaultRowHeight="12.75"/>
  <cols>
    <col min="1" max="1" width="1.28515625" style="0" customWidth="1"/>
    <col min="2" max="2" width="23.28125" style="0" bestFit="1" customWidth="1"/>
    <col min="3" max="3" width="0.13671875" style="0" customWidth="1"/>
    <col min="4" max="4" width="11.8515625" style="0" customWidth="1"/>
    <col min="5" max="5" width="0.13671875" style="0" customWidth="1"/>
    <col min="6" max="6" width="8.7109375" style="0" customWidth="1"/>
    <col min="7" max="7" width="11.28125" style="0" bestFit="1" customWidth="1"/>
    <col min="8" max="8" width="1.7109375" style="0" customWidth="1"/>
    <col min="9" max="10" width="14.57421875" style="0" bestFit="1" customWidth="1"/>
  </cols>
  <sheetData>
    <row r="2" spans="2:4" ht="12.75">
      <c r="B2" s="2" t="s">
        <v>8</v>
      </c>
      <c r="C2" s="2"/>
      <c r="D2" s="2"/>
    </row>
    <row r="3" spans="2:4" ht="12.75">
      <c r="B3" s="2"/>
      <c r="C3" s="2"/>
      <c r="D3" s="2"/>
    </row>
    <row r="4" spans="2:10" ht="12.75">
      <c r="B4" s="1" t="s">
        <v>11</v>
      </c>
      <c r="C4" s="3"/>
      <c r="D4" s="2"/>
      <c r="F4" s="19" t="s">
        <v>9</v>
      </c>
      <c r="G4" s="5" t="s">
        <v>10</v>
      </c>
      <c r="H4" s="21"/>
      <c r="I4" s="24" t="s">
        <v>9</v>
      </c>
      <c r="J4" s="38" t="s">
        <v>9</v>
      </c>
    </row>
    <row r="5" spans="2:10" ht="12.75">
      <c r="B5" s="1" t="s">
        <v>42</v>
      </c>
      <c r="F5" s="5"/>
      <c r="H5" s="21"/>
      <c r="I5" s="5" t="s">
        <v>41</v>
      </c>
      <c r="J5" s="45" t="s">
        <v>43</v>
      </c>
    </row>
    <row r="6" spans="4:10" ht="12.75">
      <c r="D6" s="19" t="s">
        <v>2</v>
      </c>
      <c r="F6" s="19"/>
      <c r="G6" s="3"/>
      <c r="H6" s="21"/>
      <c r="I6" s="5"/>
      <c r="J6" s="39"/>
    </row>
    <row r="7" spans="4:10" ht="12.75">
      <c r="D7" s="5"/>
      <c r="F7" s="19"/>
      <c r="G7" s="5"/>
      <c r="H7" s="21"/>
      <c r="I7" s="19"/>
      <c r="J7" s="47"/>
    </row>
    <row r="8" spans="2:10" ht="12.75">
      <c r="B8" t="s">
        <v>0</v>
      </c>
      <c r="D8" s="5"/>
      <c r="F8" s="25">
        <v>73150</v>
      </c>
      <c r="G8" s="26">
        <f>70950-550+1650+550+550+550+550+550</f>
        <v>74800</v>
      </c>
      <c r="H8" s="21"/>
      <c r="I8" s="36">
        <v>73150</v>
      </c>
      <c r="J8" s="40">
        <v>73700</v>
      </c>
    </row>
    <row r="9" spans="2:10" ht="12.75">
      <c r="B9" t="s">
        <v>12</v>
      </c>
      <c r="D9" s="5"/>
      <c r="F9" s="25">
        <v>1200</v>
      </c>
      <c r="G9" s="27">
        <f>600+200+200+200+200+200</f>
        <v>1600</v>
      </c>
      <c r="H9" s="21"/>
      <c r="I9" s="36">
        <v>1200</v>
      </c>
      <c r="J9" s="40">
        <v>1000</v>
      </c>
    </row>
    <row r="10" spans="2:10" ht="12.75">
      <c r="B10" s="3" t="s">
        <v>40</v>
      </c>
      <c r="D10" s="5"/>
      <c r="F10" s="25">
        <v>3000</v>
      </c>
      <c r="G10" s="27">
        <f>3000</f>
        <v>3000</v>
      </c>
      <c r="H10" s="21"/>
      <c r="I10" s="36">
        <v>3000</v>
      </c>
      <c r="J10" s="40">
        <v>3500</v>
      </c>
    </row>
    <row r="11" spans="2:10" ht="12.75">
      <c r="B11" t="s">
        <v>7</v>
      </c>
      <c r="D11" s="5"/>
      <c r="F11" s="25"/>
      <c r="G11" s="27">
        <v>174</v>
      </c>
      <c r="H11" s="21"/>
      <c r="I11" s="5"/>
      <c r="J11" s="41"/>
    </row>
    <row r="12" spans="2:10" ht="12.75">
      <c r="B12" t="s">
        <v>1</v>
      </c>
      <c r="D12" s="5"/>
      <c r="F12" s="28">
        <f>SUM(F8:F11)</f>
        <v>77350</v>
      </c>
      <c r="G12" s="31">
        <f>SUM(G8:G11)</f>
        <v>79574</v>
      </c>
      <c r="H12" s="21"/>
      <c r="I12" s="36">
        <f>SUM(I8:I11)</f>
        <v>77350</v>
      </c>
      <c r="J12" s="40">
        <f>SUM(J8:J11)</f>
        <v>78200</v>
      </c>
    </row>
    <row r="13" spans="4:10" ht="12.75">
      <c r="D13" s="5"/>
      <c r="F13" s="11"/>
      <c r="G13" s="11"/>
      <c r="H13" s="21"/>
      <c r="I13" s="5"/>
      <c r="J13" s="39"/>
    </row>
    <row r="14" spans="4:10" ht="12.75">
      <c r="D14" s="3" t="s">
        <v>3</v>
      </c>
      <c r="F14" s="16"/>
      <c r="G14" s="3"/>
      <c r="H14" s="21"/>
      <c r="I14" s="5"/>
      <c r="J14" s="39"/>
    </row>
    <row r="15" spans="6:10" ht="12.75">
      <c r="F15" s="16"/>
      <c r="H15" s="21"/>
      <c r="I15" s="5"/>
      <c r="J15" s="39"/>
    </row>
    <row r="16" spans="2:10" ht="12.75">
      <c r="B16" t="s">
        <v>13</v>
      </c>
      <c r="F16" s="29">
        <v>24000</v>
      </c>
      <c r="G16" s="27">
        <f>11877+12074</f>
        <v>23951</v>
      </c>
      <c r="H16" s="21"/>
      <c r="I16" s="36">
        <v>24000</v>
      </c>
      <c r="J16" s="40">
        <v>25000</v>
      </c>
    </row>
    <row r="17" spans="2:10" ht="12.75">
      <c r="B17" s="3" t="s">
        <v>27</v>
      </c>
      <c r="F17" s="29">
        <v>12000</v>
      </c>
      <c r="G17" s="27">
        <f>6800+5377</f>
        <v>12177</v>
      </c>
      <c r="H17" s="21"/>
      <c r="I17" s="36">
        <v>12000</v>
      </c>
      <c r="J17" s="40">
        <v>12000</v>
      </c>
    </row>
    <row r="18" spans="2:10" ht="12.75">
      <c r="B18" t="s">
        <v>35</v>
      </c>
      <c r="F18" s="29">
        <v>7000</v>
      </c>
      <c r="G18" s="27">
        <f>-50+100+330-100-100-350-900+4216-250-2250-500+782-1000+6940+370-250-125-275-125-125-625-125-650-525-250+1150+264+275+2430-125</f>
        <v>8157</v>
      </c>
      <c r="H18" s="21"/>
      <c r="I18" s="36">
        <v>7000</v>
      </c>
      <c r="J18" s="40">
        <v>7000</v>
      </c>
    </row>
    <row r="19" spans="2:10" ht="12.75">
      <c r="B19" t="s">
        <v>14</v>
      </c>
      <c r="F19" s="29">
        <v>3000</v>
      </c>
      <c r="G19" s="27">
        <f>630+94+701+259+26+244+100+498+1124-800+346+222+208+500</f>
        <v>4152</v>
      </c>
      <c r="H19" s="21"/>
      <c r="I19" s="36">
        <v>3000</v>
      </c>
      <c r="J19" s="40">
        <v>4000</v>
      </c>
    </row>
    <row r="20" spans="2:10" ht="12.75">
      <c r="B20" t="s">
        <v>15</v>
      </c>
      <c r="F20" s="29">
        <v>13000</v>
      </c>
      <c r="G20" s="27">
        <f>1000+1000+1000+1000+1000+500+1000+1000+1000+1000+1000+1000+1000</f>
        <v>12500</v>
      </c>
      <c r="H20" s="21"/>
      <c r="I20" s="36">
        <v>13000</v>
      </c>
      <c r="J20" s="40">
        <v>13000</v>
      </c>
    </row>
    <row r="21" spans="2:10" ht="12.75">
      <c r="B21" s="3" t="s">
        <v>16</v>
      </c>
      <c r="F21" s="29">
        <v>1000</v>
      </c>
      <c r="G21" s="27">
        <f>700+25+34+119+337+50+88+123+114</f>
        <v>1590</v>
      </c>
      <c r="H21" s="21"/>
      <c r="I21" s="36">
        <v>1000</v>
      </c>
      <c r="J21" s="40">
        <v>1000</v>
      </c>
    </row>
    <row r="22" spans="2:10" ht="12.75">
      <c r="B22" s="3" t="s">
        <v>36</v>
      </c>
      <c r="F22" s="29">
        <v>1000</v>
      </c>
      <c r="G22" s="27">
        <f>554+648+45+430</f>
        <v>1677</v>
      </c>
      <c r="H22" s="21"/>
      <c r="I22" s="36">
        <v>1000</v>
      </c>
      <c r="J22" s="40">
        <v>1000</v>
      </c>
    </row>
    <row r="23" spans="2:10" ht="12.75">
      <c r="B23" s="3" t="s">
        <v>39</v>
      </c>
      <c r="F23" s="30">
        <v>2000</v>
      </c>
      <c r="G23" s="27">
        <v>222</v>
      </c>
      <c r="H23" s="21"/>
      <c r="I23" s="36">
        <v>2000</v>
      </c>
      <c r="J23" s="40">
        <v>2000</v>
      </c>
    </row>
    <row r="24" spans="2:10" ht="12.75">
      <c r="B24" s="3" t="s">
        <v>17</v>
      </c>
      <c r="F24" s="29">
        <v>300</v>
      </c>
      <c r="G24" s="27">
        <f>75+75+75+75</f>
        <v>300</v>
      </c>
      <c r="H24" s="21"/>
      <c r="I24" s="36">
        <v>300</v>
      </c>
      <c r="J24" s="40">
        <v>300</v>
      </c>
    </row>
    <row r="25" spans="2:10" ht="12.75">
      <c r="B25" s="3" t="s">
        <v>34</v>
      </c>
      <c r="F25" s="29">
        <v>500</v>
      </c>
      <c r="G25" s="27"/>
      <c r="H25" s="21"/>
      <c r="I25" s="36">
        <v>500</v>
      </c>
      <c r="J25" s="40">
        <v>500</v>
      </c>
    </row>
    <row r="26" spans="2:10" ht="12.75">
      <c r="B26" s="3" t="s">
        <v>1</v>
      </c>
      <c r="D26" s="15"/>
      <c r="F26" s="31">
        <f>SUM(F16:F25)</f>
        <v>63800</v>
      </c>
      <c r="G26" s="32">
        <f>SUM(G16:G25)</f>
        <v>64726</v>
      </c>
      <c r="H26" s="21"/>
      <c r="I26" s="36">
        <f>SUM(I16:I25)</f>
        <v>63800</v>
      </c>
      <c r="J26" s="40">
        <f>SUM(J16:J25)</f>
        <v>65800</v>
      </c>
    </row>
    <row r="27" spans="2:10" ht="12.75">
      <c r="B27" s="3"/>
      <c r="D27" s="5"/>
      <c r="F27" s="11"/>
      <c r="H27" s="21"/>
      <c r="J27" s="42"/>
    </row>
    <row r="28" spans="2:10" ht="12.75">
      <c r="B28" s="1" t="s">
        <v>32</v>
      </c>
      <c r="D28" s="5"/>
      <c r="F28" s="29">
        <f>SUM(F12-F26)</f>
        <v>13550</v>
      </c>
      <c r="G28" s="33">
        <f>SUM(G12-G26)</f>
        <v>14848</v>
      </c>
      <c r="H28" s="21"/>
      <c r="I28" s="22" t="s">
        <v>30</v>
      </c>
      <c r="J28" s="43" t="s">
        <v>30</v>
      </c>
    </row>
    <row r="29" spans="2:10" ht="12.75">
      <c r="B29" s="1"/>
      <c r="D29" s="5"/>
      <c r="F29" s="10"/>
      <c r="G29" s="13"/>
      <c r="H29" s="21"/>
      <c r="I29" s="23" t="s">
        <v>31</v>
      </c>
      <c r="J29" s="44" t="s">
        <v>31</v>
      </c>
    </row>
    <row r="30" spans="4:10" ht="12.75">
      <c r="D30" s="19" t="s">
        <v>4</v>
      </c>
      <c r="F30" s="17"/>
      <c r="H30" s="21"/>
      <c r="I30" s="37">
        <f>SUM(I12-I26)</f>
        <v>13550</v>
      </c>
      <c r="J30" s="37">
        <f>SUM(J12-J26)</f>
        <v>12400</v>
      </c>
    </row>
    <row r="31" spans="4:6" ht="12.75">
      <c r="D31" s="5"/>
      <c r="F31" s="17"/>
    </row>
    <row r="32" spans="2:7" ht="12.75">
      <c r="B32" s="3" t="s">
        <v>24</v>
      </c>
      <c r="D32" s="14"/>
      <c r="F32" s="10"/>
      <c r="G32" s="26">
        <f>173559-7929-700+550-25-550+50-11877-550-630-1000+2550+850-34-100-94+850+850+850-1000-119-701+850+3000+100-1000-75-100-100-259-330-337-100-26+100+100+100+350+900-554-4216-1000-892-100-498-1000+100-50-500-45-1124-1000-75+174-6800+250+2250+500+1000-430-346-782-6940-370-1000-88-1000-12074-1000-75+550-220-224+4400+5200-1000+3300+1775+4125-100-100+125+2750+3300+125+1100+3300+625+675+3300+650+3850+250-1000-123+3850+525+3850+2750-1150-200-264-275-2430+2750+125+2200-208+4400-100+3300+2750-1000-114-75</f>
        <v>177605</v>
      </c>
    </row>
    <row r="33" spans="2:7" ht="12.75">
      <c r="B33" t="s">
        <v>1</v>
      </c>
      <c r="D33" s="10"/>
      <c r="F33" s="11"/>
      <c r="G33" s="46">
        <f>G32</f>
        <v>177605</v>
      </c>
    </row>
    <row r="34" spans="4:7" ht="12.75">
      <c r="D34" s="5"/>
      <c r="F34" s="17"/>
      <c r="G34" s="20"/>
    </row>
    <row r="35" spans="4:6" ht="12.75">
      <c r="D35" s="19" t="s">
        <v>5</v>
      </c>
      <c r="F35" s="17"/>
    </row>
    <row r="36" spans="4:6" ht="12.75">
      <c r="D36" s="19"/>
      <c r="F36" s="17"/>
    </row>
    <row r="37" spans="2:7" ht="12.75">
      <c r="B37" s="3" t="s">
        <v>18</v>
      </c>
      <c r="C37" s="4"/>
      <c r="D37" s="4"/>
      <c r="F37" s="4"/>
      <c r="G37" s="27">
        <f>550+4400+4950+3300+1650+3850+2750+3300+1100+3300+550+3300+3850+3850+3850+2750+2750+2200+4400+3300+2750</f>
        <v>62700</v>
      </c>
    </row>
    <row r="38" spans="2:7" ht="12.75">
      <c r="B38" s="3" t="s">
        <v>19</v>
      </c>
      <c r="C38" s="8"/>
      <c r="D38" s="8"/>
      <c r="F38" s="7"/>
      <c r="G38" s="27">
        <f>13300+300+100-100+100+100+100+100+100-800-100-100-200-100+500</f>
        <v>13300</v>
      </c>
    </row>
    <row r="39" spans="2:7" ht="12.75">
      <c r="B39" s="3" t="s">
        <v>20</v>
      </c>
      <c r="F39" s="4"/>
      <c r="G39" s="27">
        <v>5377</v>
      </c>
    </row>
    <row r="40" spans="2:7" ht="12.75">
      <c r="B40" s="3" t="s">
        <v>25</v>
      </c>
      <c r="F40" s="12"/>
      <c r="G40" s="27">
        <v>81380</v>
      </c>
    </row>
    <row r="41" spans="2:7" ht="12.75">
      <c r="B41" s="3" t="s">
        <v>21</v>
      </c>
      <c r="F41" s="4"/>
      <c r="G41" s="27">
        <f>G28</f>
        <v>14848</v>
      </c>
    </row>
    <row r="42" spans="2:8" ht="12.75">
      <c r="B42" s="1" t="s">
        <v>26</v>
      </c>
      <c r="F42" s="4"/>
      <c r="G42" s="34">
        <f>SUM(G40:G41)</f>
        <v>96228</v>
      </c>
      <c r="H42" s="4"/>
    </row>
    <row r="43" spans="1:7" ht="12.75">
      <c r="A43" s="3"/>
      <c r="B43" s="3" t="s">
        <v>1</v>
      </c>
      <c r="F43" s="18"/>
      <c r="G43" s="35">
        <f>SUM(G37+G38+G39+G42)</f>
        <v>177605</v>
      </c>
    </row>
    <row r="44" spans="1:7" ht="12.75">
      <c r="A44" s="3"/>
      <c r="B44" s="3"/>
      <c r="F44" s="18"/>
      <c r="G44" s="35"/>
    </row>
    <row r="45" spans="1:7" ht="12.75">
      <c r="A45" s="3"/>
      <c r="B45" s="3" t="s">
        <v>44</v>
      </c>
      <c r="F45" s="18"/>
      <c r="G45" s="4"/>
    </row>
    <row r="46" spans="2:8" ht="12.75">
      <c r="B46" s="6"/>
      <c r="C46" s="6"/>
      <c r="D46" s="9"/>
      <c r="F46" s="6"/>
      <c r="G46" s="6"/>
      <c r="H46" s="9"/>
    </row>
    <row r="47" spans="2:7" ht="12.75">
      <c r="B47" t="s">
        <v>6</v>
      </c>
      <c r="F47" s="3" t="s">
        <v>22</v>
      </c>
      <c r="G47" s="9"/>
    </row>
    <row r="49" ht="12.75">
      <c r="B49" s="3" t="s">
        <v>23</v>
      </c>
    </row>
    <row r="50" ht="12.75">
      <c r="B50" s="3" t="s">
        <v>28</v>
      </c>
    </row>
    <row r="51" ht="12.75">
      <c r="B51" s="3" t="s">
        <v>33</v>
      </c>
    </row>
    <row r="52" ht="12.75">
      <c r="B52" s="3"/>
    </row>
    <row r="53" ht="12.75">
      <c r="B53" t="s">
        <v>29</v>
      </c>
    </row>
    <row r="54" ht="12.75">
      <c r="B54" t="s">
        <v>38</v>
      </c>
    </row>
    <row r="55" ht="12.75">
      <c r="B55" t="s">
        <v>37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Birte Reifling</dc:creator>
  <cp:keywords/>
  <dc:description/>
  <cp:lastModifiedBy>Birte</cp:lastModifiedBy>
  <cp:lastPrinted>2014-09-16T08:03:37Z</cp:lastPrinted>
  <dcterms:created xsi:type="dcterms:W3CDTF">2006-04-25T09:21:34Z</dcterms:created>
  <dcterms:modified xsi:type="dcterms:W3CDTF">2018-09-30T10:32:03Z</dcterms:modified>
  <cp:category/>
  <cp:version/>
  <cp:contentType/>
  <cp:contentStatus/>
</cp:coreProperties>
</file>